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lisson.fonseca\Desktop\"/>
    </mc:Choice>
  </mc:AlternateContent>
  <bookViews>
    <workbookView xWindow="0" yWindow="0" windowWidth="28800" windowHeight="12435"/>
  </bookViews>
  <sheets>
    <sheet name="Plan1" sheetId="1" r:id="rId1"/>
    <sheet name="Plan2" sheetId="2" r:id="rId2"/>
    <sheet name="Plan3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9" i="1" l="1"/>
  <c r="G29" i="1"/>
  <c r="B6" i="1" l="1"/>
  <c r="A6" i="1"/>
  <c r="A10" i="1" l="1"/>
  <c r="D2" i="1" l="1"/>
  <c r="E2" i="1" l="1"/>
  <c r="C33" i="1" l="1"/>
  <c r="B28" i="1"/>
  <c r="A13" i="1"/>
  <c r="A16" i="1" l="1"/>
  <c r="B21" i="1"/>
  <c r="B10" i="1"/>
  <c r="B20" i="1" s="1"/>
  <c r="B9" i="2"/>
  <c r="D6" i="2"/>
  <c r="B6" i="2" s="1"/>
  <c r="B3" i="2"/>
  <c r="B13" i="1" l="1"/>
  <c r="B22" i="1"/>
</calcChain>
</file>

<file path=xl/sharedStrings.xml><?xml version="1.0" encoding="utf-8"?>
<sst xmlns="http://schemas.openxmlformats.org/spreadsheetml/2006/main" count="68" uniqueCount="65">
  <si>
    <t>PC</t>
  </si>
  <si>
    <t>LG</t>
  </si>
  <si>
    <t>SG</t>
  </si>
  <si>
    <t>LC</t>
  </si>
  <si>
    <t>Valor estimado da Contratação</t>
  </si>
  <si>
    <t>Passivo Total</t>
  </si>
  <si>
    <t>Ativo Circulante</t>
  </si>
  <si>
    <t>Ativo Permanente</t>
  </si>
  <si>
    <t>Passivo Circulante</t>
  </si>
  <si>
    <t>Passivo Não Circulante</t>
  </si>
  <si>
    <t>TOTAL</t>
  </si>
  <si>
    <t>AC+RLP</t>
  </si>
  <si>
    <t>PC+ELP</t>
  </si>
  <si>
    <t>AT</t>
  </si>
  <si>
    <t>AC</t>
  </si>
  <si>
    <t>16,66% - IN 05/2017</t>
  </si>
  <si>
    <t>Ativo Total</t>
  </si>
  <si>
    <t>ATIVO</t>
  </si>
  <si>
    <t>PASSIVO</t>
  </si>
  <si>
    <t>LG (liquidez geral)</t>
  </si>
  <si>
    <t>SG (solvência geral)</t>
  </si>
  <si>
    <t>LC (liquidez corrente)</t>
  </si>
  <si>
    <t>01/12.</t>
  </si>
  <si>
    <t>PERCENTUAL MAIOR/MENOR 10%</t>
  </si>
  <si>
    <t>Receita Bruta</t>
  </si>
  <si>
    <t>Percentual</t>
  </si>
  <si>
    <t>&gt;1</t>
  </si>
  <si>
    <t>ÍNDICES DE LIQUIDEZ</t>
  </si>
  <si>
    <t>CAPITAL DE GIRO</t>
  </si>
  <si>
    <t>PATRIMÔNIO LÍQUIDO</t>
  </si>
  <si>
    <t>CONTRATOS FIRMADOS</t>
  </si>
  <si>
    <t>10% do PL</t>
  </si>
  <si>
    <t>Justificativa</t>
  </si>
  <si>
    <t>Ativo realizavel a longo Prazo</t>
  </si>
  <si>
    <t>Contratos Firmados</t>
  </si>
  <si>
    <t>Contratos Firmados / 12</t>
  </si>
  <si>
    <t>TOTAL DE CONTRATOS</t>
  </si>
  <si>
    <t>Total Contratos</t>
  </si>
  <si>
    <t>Associação dos Moradores da Chácara 102/103</t>
  </si>
  <si>
    <t>Chacará 53 Via Vitória</t>
  </si>
  <si>
    <t>Condomínio 305, Norte, bloco B</t>
  </si>
  <si>
    <t>Condomínio do Bloco E da SCLN 315</t>
  </si>
  <si>
    <t>Condomínio do Edificio Alvorada</t>
  </si>
  <si>
    <t>Condomínio do Edificio Montese</t>
  </si>
  <si>
    <t>Condomínio do Edifício Paranoa Center</t>
  </si>
  <si>
    <t>Condomínio do Edifício Residencial Fenix</t>
  </si>
  <si>
    <t>Condomínio do Edifício Residencial De Espanha</t>
  </si>
  <si>
    <t>Edifício Costa do Sol</t>
  </si>
  <si>
    <t>Condomínio do Edificio Residencial Gontijo</t>
  </si>
  <si>
    <t>Condomínio do Edifício Residencial Verona</t>
  </si>
  <si>
    <t>Condomínio do Edifício Rochelle</t>
  </si>
  <si>
    <t>Condomínio Imperial Marinheiro Marcílio Dias</t>
  </si>
  <si>
    <t>Condomínio Redisencial Fraternidade</t>
  </si>
  <si>
    <t>Condomínio Residencial Fellini</t>
  </si>
  <si>
    <t>Ccondomínio Residencial Girassol</t>
  </si>
  <si>
    <t>Condomínio Residencial Kalyandra</t>
  </si>
  <si>
    <t>Condomínio Residencial Panorama</t>
  </si>
  <si>
    <t>Condomínio Silco Boulevard Studios</t>
  </si>
  <si>
    <t>Connectom Teleinformática e Comércio de Serviços Ltda</t>
  </si>
  <si>
    <t>Convenção de Administração do Bloco A da SQN 304</t>
  </si>
  <si>
    <t>Residencial Cris Village</t>
  </si>
  <si>
    <t>Ministerio do Turismo</t>
  </si>
  <si>
    <t>Supremo Tribunal Federal - STF</t>
  </si>
  <si>
    <t>TOTAL DE CONTRATOS FIRMADOS</t>
  </si>
  <si>
    <t>ASC - SERVIÇOS PROFISSIONAIS LTDA - CNPJ 02.961.711/0001-58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</si>
</sst>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0000"/>
    <numFmt numFmtId="166" formatCode="_-[$R$-416]\ * #,##0.00_-;\-[$R$-416]\ * #,##0.00_-;_-[$R$-416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b/>
      <sz val="14"/>
      <color rgb="FF0070C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164" fontId="3" fillId="0" borderId="1" xfId="1" applyFont="1" applyBorder="1"/>
    <xf numFmtId="164" fontId="3" fillId="0" borderId="1" xfId="0" applyNumberFormat="1" applyFont="1" applyBorder="1"/>
    <xf numFmtId="164" fontId="3" fillId="0" borderId="0" xfId="0" applyNumberFormat="1" applyFont="1"/>
    <xf numFmtId="164" fontId="0" fillId="0" borderId="0" xfId="0" applyNumberFormat="1"/>
    <xf numFmtId="0" fontId="4" fillId="0" borderId="1" xfId="0" applyFont="1" applyBorder="1"/>
    <xf numFmtId="0" fontId="0" fillId="0" borderId="1" xfId="0" applyBorder="1"/>
    <xf numFmtId="164" fontId="0" fillId="0" borderId="1" xfId="1" applyFont="1" applyBorder="1"/>
    <xf numFmtId="43" fontId="4" fillId="0" borderId="1" xfId="3" applyFont="1" applyBorder="1" applyAlignment="1">
      <alignment horizontal="center" vertical="top"/>
    </xf>
    <xf numFmtId="43" fontId="4" fillId="0" borderId="1" xfId="3" applyFont="1" applyBorder="1"/>
    <xf numFmtId="164" fontId="0" fillId="0" borderId="1" xfId="0" applyNumberFormat="1" applyBorder="1"/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0" borderId="1" xfId="0" applyFont="1" applyBorder="1"/>
    <xf numFmtId="0" fontId="3" fillId="0" borderId="0" xfId="0" applyFont="1" applyBorder="1"/>
    <xf numFmtId="4" fontId="3" fillId="0" borderId="0" xfId="0" applyNumberFormat="1" applyFont="1" applyBorder="1"/>
    <xf numFmtId="0" fontId="2" fillId="4" borderId="1" xfId="0" applyFont="1" applyFill="1" applyBorder="1" applyAlignment="1">
      <alignment horizontal="center" vertical="center"/>
    </xf>
    <xf numFmtId="164" fontId="3" fillId="3" borderId="1" xfId="1" applyFont="1" applyFill="1" applyBorder="1"/>
    <xf numFmtId="164" fontId="3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3" fillId="5" borderId="1" xfId="0" applyNumberFormat="1" applyFont="1" applyFill="1" applyBorder="1"/>
    <xf numFmtId="166" fontId="3" fillId="0" borderId="1" xfId="0" applyNumberFormat="1" applyFont="1" applyBorder="1"/>
    <xf numFmtId="16" fontId="3" fillId="2" borderId="1" xfId="0" applyNumberFormat="1" applyFont="1" applyFill="1" applyBorder="1"/>
    <xf numFmtId="165" fontId="2" fillId="5" borderId="1" xfId="0" applyNumberFormat="1" applyFont="1" applyFill="1" applyBorder="1"/>
    <xf numFmtId="0" fontId="3" fillId="3" borderId="0" xfId="0" applyFont="1" applyFill="1"/>
    <xf numFmtId="0" fontId="2" fillId="3" borderId="0" xfId="0" applyFont="1" applyFill="1" applyBorder="1" applyAlignment="1">
      <alignment horizontal="center" vertical="center"/>
    </xf>
    <xf numFmtId="166" fontId="2" fillId="5" borderId="4" xfId="0" applyNumberFormat="1" applyFont="1" applyFill="1" applyBorder="1"/>
    <xf numFmtId="0" fontId="2" fillId="5" borderId="1" xfId="0" applyFont="1" applyFill="1" applyBorder="1" applyAlignment="1">
      <alignment horizontal="center"/>
    </xf>
    <xf numFmtId="2" fontId="2" fillId="5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164" fontId="3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0" xfId="1" applyFont="1"/>
    <xf numFmtId="9" fontId="3" fillId="6" borderId="1" xfId="2" applyFont="1" applyFill="1" applyBorder="1" applyAlignment="1">
      <alignment horizontal="center"/>
    </xf>
    <xf numFmtId="0" fontId="5" fillId="0" borderId="0" xfId="0" applyFont="1"/>
    <xf numFmtId="164" fontId="2" fillId="0" borderId="0" xfId="1" applyFont="1"/>
    <xf numFmtId="0" fontId="2" fillId="7" borderId="0" xfId="0" applyFont="1" applyFill="1" applyAlignment="1"/>
    <xf numFmtId="0" fontId="6" fillId="0" borderId="0" xfId="0" applyFont="1" applyAlignment="1"/>
    <xf numFmtId="164" fontId="5" fillId="0" borderId="0" xfId="1" applyFont="1"/>
    <xf numFmtId="166" fontId="2" fillId="0" borderId="0" xfId="0" applyNumberFormat="1" applyFont="1"/>
    <xf numFmtId="0" fontId="2" fillId="0" borderId="0" xfId="0" applyFont="1"/>
    <xf numFmtId="164" fontId="3" fillId="0" borderId="0" xfId="1" applyNumberFormat="1" applyFont="1"/>
    <xf numFmtId="166" fontId="3" fillId="0" borderId="0" xfId="0" applyNumberFormat="1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/>
    </xf>
    <xf numFmtId="164" fontId="2" fillId="5" borderId="3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  <xf numFmtId="164" fontId="2" fillId="0" borderId="0" xfId="1" applyNumberFormat="1" applyFont="1"/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4"/>
  <sheetViews>
    <sheetView tabSelected="1" zoomScale="85" zoomScaleNormal="85" workbookViewId="0">
      <selection activeCell="E19" sqref="E19"/>
    </sheetView>
  </sheetViews>
  <sheetFormatPr defaultRowHeight="18.75" x14ac:dyDescent="0.3"/>
  <cols>
    <col min="1" max="1" width="27.42578125" style="1" bestFit="1" customWidth="1"/>
    <col min="2" max="2" width="29.28515625" style="1" bestFit="1" customWidth="1"/>
    <col min="3" max="3" width="23.7109375" style="1" customWidth="1"/>
    <col min="4" max="4" width="27.85546875" style="1" bestFit="1" customWidth="1"/>
    <col min="5" max="5" width="25.28515625" style="1" bestFit="1" customWidth="1"/>
    <col min="6" max="6" width="14.140625" style="1" customWidth="1"/>
    <col min="7" max="7" width="33.42578125" style="1" customWidth="1"/>
    <col min="8" max="8" width="25.42578125" style="1" bestFit="1" customWidth="1"/>
    <col min="9" max="16384" width="9.140625" style="1"/>
  </cols>
  <sheetData>
    <row r="1" spans="1:12" ht="37.5" x14ac:dyDescent="0.3">
      <c r="A1" s="13" t="s">
        <v>14</v>
      </c>
      <c r="B1" s="13" t="s">
        <v>0</v>
      </c>
      <c r="C1" s="14" t="s">
        <v>4</v>
      </c>
      <c r="D1" s="13" t="s">
        <v>31</v>
      </c>
      <c r="E1" s="13" t="s">
        <v>15</v>
      </c>
      <c r="G1" s="41" t="s">
        <v>64</v>
      </c>
      <c r="H1" s="41"/>
    </row>
    <row r="2" spans="1:12" x14ac:dyDescent="0.3">
      <c r="A2" s="2">
        <v>2823534.88</v>
      </c>
      <c r="B2" s="2">
        <v>1868531.23</v>
      </c>
      <c r="C2" s="2">
        <v>497462.52</v>
      </c>
      <c r="D2" s="34">
        <f>C2/10</f>
        <v>49746.252</v>
      </c>
      <c r="E2" s="24">
        <f>C2*16.66/100</f>
        <v>82877.255831999995</v>
      </c>
    </row>
    <row r="3" spans="1:12" x14ac:dyDescent="0.3">
      <c r="A3" s="4"/>
      <c r="G3" s="40" t="s">
        <v>34</v>
      </c>
      <c r="H3" s="40"/>
    </row>
    <row r="4" spans="1:12" x14ac:dyDescent="0.3">
      <c r="A4" s="13" t="s">
        <v>17</v>
      </c>
      <c r="B4" s="13" t="s">
        <v>18</v>
      </c>
      <c r="C4" s="17"/>
      <c r="D4" s="17"/>
      <c r="G4" s="46">
        <v>50098.080000000002</v>
      </c>
      <c r="H4" s="45" t="s">
        <v>38</v>
      </c>
    </row>
    <row r="5" spans="1:12" x14ac:dyDescent="0.3">
      <c r="A5" s="19" t="s">
        <v>6</v>
      </c>
      <c r="B5" s="19" t="s">
        <v>8</v>
      </c>
      <c r="C5" s="17"/>
      <c r="D5" s="17"/>
      <c r="G5" s="46">
        <v>52670.76</v>
      </c>
      <c r="H5" s="45" t="s">
        <v>39</v>
      </c>
      <c r="I5" s="41"/>
      <c r="J5" s="41"/>
      <c r="K5" s="41"/>
      <c r="L5" s="41"/>
    </row>
    <row r="6" spans="1:12" x14ac:dyDescent="0.3">
      <c r="A6" s="2">
        <f>A2</f>
        <v>2823534.88</v>
      </c>
      <c r="B6" s="2">
        <f>B2</f>
        <v>1868531.23</v>
      </c>
      <c r="D6" s="38" t="s">
        <v>33</v>
      </c>
      <c r="G6" s="46">
        <v>169539.12</v>
      </c>
      <c r="H6" s="45" t="s">
        <v>40</v>
      </c>
      <c r="I6" s="41"/>
      <c r="J6" s="41"/>
      <c r="K6" s="41"/>
      <c r="L6" s="41"/>
    </row>
    <row r="7" spans="1:12" x14ac:dyDescent="0.3">
      <c r="A7" s="19" t="s">
        <v>7</v>
      </c>
      <c r="B7" s="19" t="s">
        <v>9</v>
      </c>
      <c r="D7" s="39"/>
      <c r="E7" s="12"/>
      <c r="G7" s="46">
        <v>95774.04</v>
      </c>
      <c r="H7" s="45" t="s">
        <v>41</v>
      </c>
      <c r="I7" s="41"/>
      <c r="J7" s="41"/>
      <c r="K7" s="41"/>
      <c r="L7" s="41"/>
    </row>
    <row r="8" spans="1:12" x14ac:dyDescent="0.3">
      <c r="A8" s="2">
        <v>1617350.62</v>
      </c>
      <c r="B8" s="2">
        <v>581119.44999999995</v>
      </c>
      <c r="G8" s="46">
        <v>319800</v>
      </c>
      <c r="H8" s="45" t="s">
        <v>42</v>
      </c>
    </row>
    <row r="9" spans="1:12" x14ac:dyDescent="0.3">
      <c r="A9" s="23" t="s">
        <v>16</v>
      </c>
      <c r="B9" s="19" t="s">
        <v>5</v>
      </c>
      <c r="G9" s="46">
        <v>99952.68</v>
      </c>
      <c r="H9" s="45" t="s">
        <v>43</v>
      </c>
    </row>
    <row r="10" spans="1:12" x14ac:dyDescent="0.3">
      <c r="A10" s="3">
        <f>A6+A8</f>
        <v>4440885.5</v>
      </c>
      <c r="B10" s="2">
        <f>B6+B8</f>
        <v>2449650.6799999997</v>
      </c>
      <c r="G10" s="46">
        <v>242287.8</v>
      </c>
      <c r="H10" s="45" t="s">
        <v>44</v>
      </c>
    </row>
    <row r="11" spans="1:12" x14ac:dyDescent="0.3">
      <c r="A11" s="50" t="s">
        <v>29</v>
      </c>
      <c r="B11" s="51"/>
      <c r="G11" s="46">
        <v>390000</v>
      </c>
      <c r="H11" s="45" t="s">
        <v>45</v>
      </c>
    </row>
    <row r="12" spans="1:12" x14ac:dyDescent="0.3">
      <c r="A12" s="52">
        <v>1991234.82</v>
      </c>
      <c r="B12" s="53"/>
      <c r="G12" s="46">
        <v>386070.24</v>
      </c>
      <c r="H12" s="45" t="s">
        <v>46</v>
      </c>
    </row>
    <row r="13" spans="1:12" x14ac:dyDescent="0.3">
      <c r="A13" s="20">
        <f>A6+A8</f>
        <v>4440885.5</v>
      </c>
      <c r="B13" s="21">
        <f>B6+B8+A12</f>
        <v>4440885.5</v>
      </c>
      <c r="G13" s="46">
        <v>381241.2</v>
      </c>
      <c r="H13" s="45" t="s">
        <v>47</v>
      </c>
    </row>
    <row r="14" spans="1:12" x14ac:dyDescent="0.3">
      <c r="A14" s="28"/>
      <c r="B14" s="29"/>
      <c r="C14" s="17"/>
      <c r="G14" s="46">
        <v>59543.76</v>
      </c>
      <c r="H14" s="45" t="s">
        <v>48</v>
      </c>
    </row>
    <row r="15" spans="1:12" x14ac:dyDescent="0.3">
      <c r="A15" s="47" t="s">
        <v>28</v>
      </c>
      <c r="B15" s="47"/>
      <c r="G15" s="46">
        <v>64421.279999999999</v>
      </c>
      <c r="H15" s="45" t="s">
        <v>49</v>
      </c>
    </row>
    <row r="16" spans="1:12" x14ac:dyDescent="0.3">
      <c r="A16" s="54">
        <f>A6-B6</f>
        <v>955003.64999999991</v>
      </c>
      <c r="B16" s="54"/>
      <c r="G16" s="46">
        <v>67981.2</v>
      </c>
      <c r="H16" s="45" t="s">
        <v>50</v>
      </c>
    </row>
    <row r="17" spans="1:10" x14ac:dyDescent="0.3">
      <c r="B17" s="18"/>
      <c r="G17" s="46">
        <v>108715.2</v>
      </c>
      <c r="H17" s="45" t="s">
        <v>51</v>
      </c>
    </row>
    <row r="18" spans="1:10" x14ac:dyDescent="0.3">
      <c r="B18" s="17"/>
      <c r="G18" s="46">
        <v>310518</v>
      </c>
      <c r="H18" s="45" t="s">
        <v>52</v>
      </c>
    </row>
    <row r="19" spans="1:10" x14ac:dyDescent="0.3">
      <c r="A19" s="48" t="s">
        <v>27</v>
      </c>
      <c r="B19" s="49"/>
      <c r="G19" s="46">
        <v>346632.72</v>
      </c>
      <c r="H19" s="45" t="s">
        <v>53</v>
      </c>
    </row>
    <row r="20" spans="1:10" x14ac:dyDescent="0.3">
      <c r="A20" s="15" t="s">
        <v>19</v>
      </c>
      <c r="B20" s="27">
        <f>A6/B10</f>
        <v>1.1526275574932179</v>
      </c>
      <c r="G20" s="46">
        <v>53738.04</v>
      </c>
      <c r="H20" s="45" t="s">
        <v>54</v>
      </c>
    </row>
    <row r="21" spans="1:10" x14ac:dyDescent="0.3">
      <c r="A21" s="15" t="s">
        <v>20</v>
      </c>
      <c r="B21" s="27">
        <f>A13/(B6+B8)</f>
        <v>1.8128648040544297</v>
      </c>
      <c r="G21" s="46">
        <v>72212.759999999995</v>
      </c>
      <c r="H21" s="45" t="s">
        <v>55</v>
      </c>
    </row>
    <row r="22" spans="1:10" x14ac:dyDescent="0.3">
      <c r="A22" s="15" t="s">
        <v>21</v>
      </c>
      <c r="B22" s="27">
        <f>A6/B6</f>
        <v>1.5110985755373219</v>
      </c>
      <c r="G22" s="46">
        <v>314950.8</v>
      </c>
      <c r="H22" s="45" t="s">
        <v>56</v>
      </c>
    </row>
    <row r="23" spans="1:10" x14ac:dyDescent="0.3">
      <c r="G23" s="46">
        <v>66679.679999999993</v>
      </c>
      <c r="H23" s="45" t="s">
        <v>57</v>
      </c>
    </row>
    <row r="24" spans="1:10" x14ac:dyDescent="0.3">
      <c r="G24" s="46">
        <v>244640.76</v>
      </c>
      <c r="H24" s="45" t="s">
        <v>58</v>
      </c>
    </row>
    <row r="25" spans="1:10" x14ac:dyDescent="0.3">
      <c r="A25" s="47" t="s">
        <v>30</v>
      </c>
      <c r="B25" s="48"/>
      <c r="G25" s="46">
        <v>169906.08</v>
      </c>
      <c r="H25" s="45" t="s">
        <v>59</v>
      </c>
    </row>
    <row r="26" spans="1:10" x14ac:dyDescent="0.3">
      <c r="A26" s="16"/>
      <c r="B26" s="25"/>
      <c r="G26" s="46">
        <v>328866.36</v>
      </c>
      <c r="H26" s="45" t="s">
        <v>60</v>
      </c>
    </row>
    <row r="27" spans="1:10" x14ac:dyDescent="0.3">
      <c r="A27" s="15" t="s">
        <v>10</v>
      </c>
      <c r="B27" s="30">
        <v>6575316.96</v>
      </c>
      <c r="G27" s="46">
        <v>1159011.1200000001</v>
      </c>
      <c r="H27" s="45" t="s">
        <v>61</v>
      </c>
    </row>
    <row r="28" spans="1:10" x14ac:dyDescent="0.3">
      <c r="A28" s="26" t="s">
        <v>22</v>
      </c>
      <c r="B28" s="32">
        <f>(A12/B27)*12</f>
        <v>3.6340176428544368</v>
      </c>
      <c r="C28" s="31" t="s">
        <v>26</v>
      </c>
      <c r="G28" s="46">
        <v>1020065.28</v>
      </c>
      <c r="H28" s="45" t="s">
        <v>62</v>
      </c>
    </row>
    <row r="29" spans="1:10" x14ac:dyDescent="0.3">
      <c r="A29" s="44" t="s">
        <v>35</v>
      </c>
      <c r="B29" s="43">
        <f>SUM(B27/12)</f>
        <v>547943.07999999996</v>
      </c>
      <c r="G29" s="43">
        <f>SUM(G4:G28)</f>
        <v>6575316.9600000009</v>
      </c>
      <c r="H29" s="55" t="s">
        <v>63</v>
      </c>
      <c r="I29" s="44"/>
      <c r="J29" s="44"/>
    </row>
    <row r="30" spans="1:10" x14ac:dyDescent="0.3">
      <c r="G30" s="46"/>
      <c r="H30" s="45"/>
    </row>
    <row r="31" spans="1:10" x14ac:dyDescent="0.3">
      <c r="A31" s="48" t="s">
        <v>23</v>
      </c>
      <c r="B31" s="48"/>
      <c r="C31" s="48"/>
      <c r="G31" s="46"/>
      <c r="H31" s="45"/>
    </row>
    <row r="32" spans="1:10" x14ac:dyDescent="0.3">
      <c r="A32" s="22" t="s">
        <v>24</v>
      </c>
      <c r="B32" s="22" t="s">
        <v>37</v>
      </c>
      <c r="C32" s="22" t="s">
        <v>25</v>
      </c>
      <c r="D32" s="33" t="s">
        <v>32</v>
      </c>
      <c r="G32" s="46"/>
      <c r="H32" s="45"/>
    </row>
    <row r="33" spans="1:8" x14ac:dyDescent="0.3">
      <c r="A33" s="25">
        <v>15848335.4</v>
      </c>
      <c r="B33" s="25">
        <v>6575316.96</v>
      </c>
      <c r="C33" s="37">
        <f>(A33-B33)/A33</f>
        <v>0.58510993148214174</v>
      </c>
      <c r="D33" s="35"/>
      <c r="G33" s="46"/>
      <c r="H33" s="45"/>
    </row>
    <row r="34" spans="1:8" x14ac:dyDescent="0.3">
      <c r="G34" s="46"/>
      <c r="H34" s="45"/>
    </row>
    <row r="35" spans="1:8" x14ac:dyDescent="0.3">
      <c r="G35" s="46"/>
      <c r="H35" s="45"/>
    </row>
    <row r="36" spans="1:8" x14ac:dyDescent="0.3">
      <c r="G36" s="46"/>
      <c r="H36" s="45"/>
    </row>
    <row r="37" spans="1:8" x14ac:dyDescent="0.3">
      <c r="H37" s="45"/>
    </row>
    <row r="38" spans="1:8" x14ac:dyDescent="0.3">
      <c r="H38" s="45"/>
    </row>
    <row r="39" spans="1:8" x14ac:dyDescent="0.3">
      <c r="H39" s="45"/>
    </row>
    <row r="40" spans="1:8" x14ac:dyDescent="0.3">
      <c r="H40" s="45"/>
    </row>
    <row r="41" spans="1:8" x14ac:dyDescent="0.3">
      <c r="H41" s="45"/>
    </row>
    <row r="42" spans="1:8" x14ac:dyDescent="0.3">
      <c r="H42" s="45"/>
    </row>
    <row r="43" spans="1:8" x14ac:dyDescent="0.3">
      <c r="H43" s="45"/>
    </row>
    <row r="44" spans="1:8" x14ac:dyDescent="0.3">
      <c r="H44" s="45"/>
    </row>
    <row r="45" spans="1:8" x14ac:dyDescent="0.3">
      <c r="H45" s="45"/>
    </row>
    <row r="46" spans="1:8" x14ac:dyDescent="0.3">
      <c r="H46" s="45"/>
    </row>
    <row r="47" spans="1:8" x14ac:dyDescent="0.3">
      <c r="H47" s="45"/>
    </row>
    <row r="48" spans="1:8" x14ac:dyDescent="0.3">
      <c r="H48" s="45"/>
    </row>
    <row r="49" spans="7:8" x14ac:dyDescent="0.3">
      <c r="H49" s="45"/>
    </row>
    <row r="50" spans="7:8" x14ac:dyDescent="0.3">
      <c r="H50" s="45"/>
    </row>
    <row r="51" spans="7:8" x14ac:dyDescent="0.3">
      <c r="H51" s="45"/>
    </row>
    <row r="52" spans="7:8" x14ac:dyDescent="0.3">
      <c r="H52" s="45"/>
    </row>
    <row r="53" spans="7:8" x14ac:dyDescent="0.3">
      <c r="H53" s="45"/>
    </row>
    <row r="54" spans="7:8" x14ac:dyDescent="0.3">
      <c r="H54" s="45"/>
    </row>
    <row r="55" spans="7:8" x14ac:dyDescent="0.3">
      <c r="H55" s="45"/>
    </row>
    <row r="56" spans="7:8" x14ac:dyDescent="0.3">
      <c r="H56" s="45"/>
    </row>
    <row r="57" spans="7:8" x14ac:dyDescent="0.3">
      <c r="H57" s="45"/>
    </row>
    <row r="58" spans="7:8" x14ac:dyDescent="0.3">
      <c r="G58" s="44" t="s">
        <v>36</v>
      </c>
      <c r="H58" s="42">
        <v>116556678.68000001</v>
      </c>
    </row>
    <row r="74" spans="8:8" x14ac:dyDescent="0.3">
      <c r="H74" s="36"/>
    </row>
    <row r="75" spans="8:8" x14ac:dyDescent="0.3">
      <c r="H75" s="36"/>
    </row>
    <row r="76" spans="8:8" x14ac:dyDescent="0.3">
      <c r="H76" s="36"/>
    </row>
    <row r="77" spans="8:8" x14ac:dyDescent="0.3">
      <c r="H77" s="36"/>
    </row>
    <row r="78" spans="8:8" x14ac:dyDescent="0.3">
      <c r="H78" s="36"/>
    </row>
    <row r="79" spans="8:8" x14ac:dyDescent="0.3">
      <c r="H79" s="36"/>
    </row>
    <row r="80" spans="8:8" x14ac:dyDescent="0.3">
      <c r="H80" s="36"/>
    </row>
    <row r="81" spans="8:8" x14ac:dyDescent="0.3">
      <c r="H81" s="36"/>
    </row>
    <row r="82" spans="8:8" x14ac:dyDescent="0.3">
      <c r="H82" s="36"/>
    </row>
    <row r="83" spans="8:8" x14ac:dyDescent="0.3">
      <c r="H83" s="36"/>
    </row>
    <row r="84" spans="8:8" x14ac:dyDescent="0.3">
      <c r="H84" s="36"/>
    </row>
    <row r="85" spans="8:8" x14ac:dyDescent="0.3">
      <c r="H85" s="36"/>
    </row>
    <row r="86" spans="8:8" x14ac:dyDescent="0.3">
      <c r="H86" s="36"/>
    </row>
    <row r="87" spans="8:8" x14ac:dyDescent="0.3">
      <c r="H87" s="36"/>
    </row>
    <row r="88" spans="8:8" x14ac:dyDescent="0.3">
      <c r="H88" s="36"/>
    </row>
    <row r="89" spans="8:8" x14ac:dyDescent="0.3">
      <c r="H89" s="36"/>
    </row>
    <row r="90" spans="8:8" x14ac:dyDescent="0.3">
      <c r="H90" s="36"/>
    </row>
    <row r="91" spans="8:8" x14ac:dyDescent="0.3">
      <c r="H91" s="36"/>
    </row>
    <row r="92" spans="8:8" x14ac:dyDescent="0.3">
      <c r="H92" s="36"/>
    </row>
    <row r="93" spans="8:8" x14ac:dyDescent="0.3">
      <c r="H93" s="36"/>
    </row>
    <row r="94" spans="8:8" x14ac:dyDescent="0.3">
      <c r="H94" s="36"/>
    </row>
    <row r="95" spans="8:8" x14ac:dyDescent="0.3">
      <c r="H95" s="36"/>
    </row>
    <row r="96" spans="8:8" x14ac:dyDescent="0.3">
      <c r="H96" s="36"/>
    </row>
    <row r="97" spans="8:8" x14ac:dyDescent="0.3">
      <c r="H97" s="36"/>
    </row>
    <row r="98" spans="8:8" x14ac:dyDescent="0.3">
      <c r="H98" s="36"/>
    </row>
    <row r="99" spans="8:8" x14ac:dyDescent="0.3">
      <c r="H99" s="36"/>
    </row>
    <row r="100" spans="8:8" x14ac:dyDescent="0.3">
      <c r="H100" s="36"/>
    </row>
    <row r="101" spans="8:8" x14ac:dyDescent="0.3">
      <c r="H101" s="36"/>
    </row>
    <row r="102" spans="8:8" x14ac:dyDescent="0.3">
      <c r="H102" s="36"/>
    </row>
    <row r="103" spans="8:8" x14ac:dyDescent="0.3">
      <c r="H103" s="36"/>
    </row>
    <row r="104" spans="8:8" x14ac:dyDescent="0.3">
      <c r="H104" s="36"/>
    </row>
    <row r="105" spans="8:8" x14ac:dyDescent="0.3">
      <c r="H105" s="36"/>
    </row>
    <row r="106" spans="8:8" x14ac:dyDescent="0.3">
      <c r="H106" s="36"/>
    </row>
    <row r="107" spans="8:8" x14ac:dyDescent="0.3">
      <c r="H107" s="36"/>
    </row>
    <row r="108" spans="8:8" x14ac:dyDescent="0.3">
      <c r="H108" s="36"/>
    </row>
    <row r="109" spans="8:8" x14ac:dyDescent="0.3">
      <c r="H109" s="36"/>
    </row>
    <row r="110" spans="8:8" x14ac:dyDescent="0.3">
      <c r="H110" s="36"/>
    </row>
    <row r="111" spans="8:8" x14ac:dyDescent="0.3">
      <c r="H111" s="36"/>
    </row>
    <row r="112" spans="8:8" x14ac:dyDescent="0.3">
      <c r="H112" s="36"/>
    </row>
    <row r="113" spans="8:8" x14ac:dyDescent="0.3">
      <c r="H113" s="36"/>
    </row>
    <row r="114" spans="8:8" x14ac:dyDescent="0.3">
      <c r="H114" s="36"/>
    </row>
    <row r="115" spans="8:8" x14ac:dyDescent="0.3">
      <c r="H115" s="36"/>
    </row>
    <row r="116" spans="8:8" x14ac:dyDescent="0.3">
      <c r="H116" s="36"/>
    </row>
    <row r="117" spans="8:8" x14ac:dyDescent="0.3">
      <c r="H117" s="36"/>
    </row>
    <row r="118" spans="8:8" x14ac:dyDescent="0.3">
      <c r="H118" s="36"/>
    </row>
    <row r="119" spans="8:8" x14ac:dyDescent="0.3">
      <c r="H119" s="36"/>
    </row>
    <row r="120" spans="8:8" x14ac:dyDescent="0.3">
      <c r="H120" s="36"/>
    </row>
    <row r="121" spans="8:8" x14ac:dyDescent="0.3">
      <c r="H121" s="36"/>
    </row>
    <row r="122" spans="8:8" x14ac:dyDescent="0.3">
      <c r="H122" s="36"/>
    </row>
    <row r="123" spans="8:8" x14ac:dyDescent="0.3">
      <c r="H123" s="36"/>
    </row>
    <row r="124" spans="8:8" x14ac:dyDescent="0.3">
      <c r="H124" s="36"/>
    </row>
    <row r="125" spans="8:8" x14ac:dyDescent="0.3">
      <c r="H125" s="36"/>
    </row>
    <row r="126" spans="8:8" x14ac:dyDescent="0.3">
      <c r="H126" s="36"/>
    </row>
    <row r="127" spans="8:8" x14ac:dyDescent="0.3">
      <c r="H127" s="36"/>
    </row>
    <row r="128" spans="8:8" x14ac:dyDescent="0.3">
      <c r="H128" s="36"/>
    </row>
    <row r="129" spans="8:8" x14ac:dyDescent="0.3">
      <c r="H129" s="36"/>
    </row>
    <row r="130" spans="8:8" x14ac:dyDescent="0.3">
      <c r="H130" s="36"/>
    </row>
    <row r="131" spans="8:8" x14ac:dyDescent="0.3">
      <c r="H131" s="36"/>
    </row>
    <row r="132" spans="8:8" x14ac:dyDescent="0.3">
      <c r="H132" s="36"/>
    </row>
    <row r="133" spans="8:8" x14ac:dyDescent="0.3">
      <c r="H133" s="36"/>
    </row>
    <row r="134" spans="8:8" x14ac:dyDescent="0.3">
      <c r="H134" s="36"/>
    </row>
  </sheetData>
  <mergeCells count="7">
    <mergeCell ref="A25:B25"/>
    <mergeCell ref="A31:C31"/>
    <mergeCell ref="A19:B19"/>
    <mergeCell ref="A15:B15"/>
    <mergeCell ref="A11:B11"/>
    <mergeCell ref="A12:B12"/>
    <mergeCell ref="A16:B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workbookViewId="0">
      <selection activeCell="E15" sqref="E15"/>
    </sheetView>
  </sheetViews>
  <sheetFormatPr defaultRowHeight="15" x14ac:dyDescent="0.25"/>
  <cols>
    <col min="4" max="4" width="15.85546875" bestFit="1" customWidth="1"/>
    <col min="5" max="5" width="13.28515625" bestFit="1" customWidth="1"/>
  </cols>
  <sheetData>
    <row r="2" spans="2:7" x14ac:dyDescent="0.25">
      <c r="B2" s="6" t="s">
        <v>1</v>
      </c>
      <c r="C2" s="7" t="s">
        <v>11</v>
      </c>
      <c r="D2" s="8">
        <v>772749.42</v>
      </c>
      <c r="E2" s="8">
        <v>3651.51</v>
      </c>
    </row>
    <row r="3" spans="2:7" x14ac:dyDescent="0.25">
      <c r="B3" s="9">
        <f>(D2+E2)/(D3+E3)</f>
        <v>0.68579276263201328</v>
      </c>
      <c r="C3" s="7" t="s">
        <v>12</v>
      </c>
      <c r="D3" s="8">
        <v>1072121.79</v>
      </c>
      <c r="E3" s="8">
        <v>60000</v>
      </c>
      <c r="G3" s="5"/>
    </row>
    <row r="4" spans="2:7" x14ac:dyDescent="0.25">
      <c r="B4" s="7"/>
      <c r="C4" s="7"/>
      <c r="D4" s="7"/>
      <c r="E4" s="7"/>
    </row>
    <row r="5" spans="2:7" x14ac:dyDescent="0.25">
      <c r="B5" s="6" t="s">
        <v>2</v>
      </c>
      <c r="C5" s="7" t="s">
        <v>13</v>
      </c>
      <c r="D5" s="8">
        <v>1308426.98</v>
      </c>
      <c r="E5" s="7"/>
    </row>
    <row r="6" spans="2:7" x14ac:dyDescent="0.25">
      <c r="B6" s="10">
        <f>D5/D6</f>
        <v>1.1557298795565094</v>
      </c>
      <c r="C6" s="7" t="s">
        <v>12</v>
      </c>
      <c r="D6" s="11">
        <f>D3+E3</f>
        <v>1132121.79</v>
      </c>
      <c r="E6" s="7"/>
    </row>
    <row r="7" spans="2:7" x14ac:dyDescent="0.25">
      <c r="B7" s="7"/>
      <c r="C7" s="7"/>
      <c r="D7" s="7"/>
      <c r="E7" s="7"/>
    </row>
    <row r="8" spans="2:7" x14ac:dyDescent="0.25">
      <c r="B8" s="6" t="s">
        <v>3</v>
      </c>
      <c r="C8" s="7" t="s">
        <v>14</v>
      </c>
      <c r="D8" s="8">
        <v>772749.42</v>
      </c>
      <c r="E8" s="7"/>
    </row>
    <row r="9" spans="2:7" x14ac:dyDescent="0.25">
      <c r="B9" s="6">
        <f>D8/D9</f>
        <v>0.72076645322169974</v>
      </c>
      <c r="C9" s="7" t="s">
        <v>0</v>
      </c>
      <c r="D9" s="8">
        <v>1072121.79</v>
      </c>
      <c r="E9" s="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Halisson Luciano Chaves A. da Fonseca</dc:creator>
  <cp:lastModifiedBy>Halisson Luciano Chaves A. da Fonseca</cp:lastModifiedBy>
  <cp:lastPrinted>2015-07-29T19:55:46Z</cp:lastPrinted>
  <dcterms:created xsi:type="dcterms:W3CDTF">2015-07-20T19:48:32Z</dcterms:created>
  <dcterms:modified xsi:type="dcterms:W3CDTF">2020-11-11T12:43:21Z</dcterms:modified>
</cp:coreProperties>
</file>